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640" windowHeight="11760"/>
  </bookViews>
  <sheets>
    <sheet name="Лист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/>
  <c r="E59"/>
  <c r="E58"/>
  <c r="H59"/>
  <c r="I59"/>
  <c r="I58"/>
  <c r="H58"/>
  <c r="H55"/>
  <c r="I55"/>
  <c r="I57"/>
  <c r="I56"/>
  <c r="E39"/>
  <c r="E40"/>
  <c r="E41"/>
  <c r="E42"/>
  <c r="E44"/>
  <c r="E45"/>
  <c r="E46"/>
  <c r="E48"/>
  <c r="E50"/>
  <c r="E51"/>
  <c r="E53"/>
  <c r="E55"/>
  <c r="D57"/>
  <c r="D56"/>
  <c r="I54"/>
  <c r="I53"/>
  <c r="H53"/>
  <c r="D54"/>
  <c r="G54"/>
  <c r="I51"/>
  <c r="H51"/>
  <c r="I52"/>
  <c r="G52"/>
  <c r="D52"/>
  <c r="H50"/>
  <c r="I50"/>
  <c r="I49"/>
  <c r="H48"/>
  <c r="I48"/>
  <c r="I47"/>
  <c r="I46"/>
  <c r="I45"/>
  <c r="H46"/>
  <c r="D49"/>
  <c r="D47"/>
  <c r="I44"/>
  <c r="I43"/>
  <c r="H42"/>
  <c r="I42"/>
  <c r="D43"/>
  <c r="H41"/>
  <c r="I41"/>
  <c r="H40"/>
  <c r="I40"/>
  <c r="I39"/>
  <c r="E20"/>
  <c r="E21"/>
  <c r="E24"/>
  <c r="H26"/>
  <c r="I26"/>
  <c r="E26"/>
  <c r="G25"/>
  <c r="I25"/>
  <c r="I24"/>
  <c r="I21"/>
  <c r="I20"/>
  <c r="H20" s="1"/>
  <c r="H45" l="1"/>
  <c r="H44"/>
  <c r="H39"/>
  <c r="G43" l="1"/>
  <c r="G47"/>
  <c r="G49"/>
  <c r="G57"/>
  <c r="G56"/>
  <c r="H24"/>
  <c r="H21"/>
  <c r="G22" l="1"/>
  <c r="I22" s="1"/>
  <c r="D22"/>
  <c r="F26" l="1"/>
  <c r="F59" s="1"/>
  <c r="C26"/>
  <c r="D25"/>
</calcChain>
</file>

<file path=xl/sharedStrings.xml><?xml version="1.0" encoding="utf-8"?>
<sst xmlns="http://schemas.openxmlformats.org/spreadsheetml/2006/main" count="160" uniqueCount="76">
  <si>
    <t>В.о.начальника відділу освіти</t>
  </si>
  <si>
    <t>_______________ Л. І. СОТНИК</t>
  </si>
  <si>
    <t>_________________Т. В. БУЗ</t>
  </si>
  <si>
    <t>ШТАТНИЙ РОЗПИС</t>
  </si>
  <si>
    <t>по КЗ "Новопавлівський опорний заклад загальної середньої освіти І-III ступеня Новопавлівської сільської ради"</t>
  </si>
  <si>
    <t>К-сть ГПД</t>
  </si>
  <si>
    <t>К-сть учнів</t>
  </si>
  <si>
    <t>К-сть груп в ДНЗ - 1</t>
  </si>
  <si>
    <t>Посада</t>
  </si>
  <si>
    <t>розряд</t>
  </si>
  <si>
    <t>Згідно типових штатів</t>
  </si>
  <si>
    <t xml:space="preserve">Затверджено школою </t>
  </si>
  <si>
    <t>Чисель-        ність</t>
  </si>
  <si>
    <t>Посад. оклад</t>
  </si>
  <si>
    <t>ФЗП на місяць</t>
  </si>
  <si>
    <t>Чисель- ність</t>
  </si>
  <si>
    <t>Доплата до мінімальної</t>
  </si>
  <si>
    <t>Дошкільне відділення</t>
  </si>
  <si>
    <t>Вихователь дошкільного садка (яслі-сад)</t>
  </si>
  <si>
    <t>згідно</t>
  </si>
  <si>
    <t>тарифік.</t>
  </si>
  <si>
    <t>муз.керівник</t>
  </si>
  <si>
    <t>Сестра медична</t>
  </si>
  <si>
    <t>Помічник вихователя</t>
  </si>
  <si>
    <t>Кухар</t>
  </si>
  <si>
    <t>Секретар-друкарка</t>
  </si>
  <si>
    <t>Машиніст із прання білизни</t>
  </si>
  <si>
    <t>Всього дошкільне відділення</t>
  </si>
  <si>
    <t>Шкільне відділення</t>
  </si>
  <si>
    <t>Директор</t>
  </si>
  <si>
    <t>Заступник директора з навчально- виховної роботи</t>
  </si>
  <si>
    <t>1</t>
  </si>
  <si>
    <t>Заступник директора з виховної роботи</t>
  </si>
  <si>
    <t>0,5</t>
  </si>
  <si>
    <t>Завідувач філії опорної школи</t>
  </si>
  <si>
    <t>Педагог-оргнізатор</t>
  </si>
  <si>
    <t>Практичний психолог</t>
  </si>
  <si>
    <t>Завідувач бібліотеки</t>
  </si>
  <si>
    <t>Вихователь</t>
  </si>
  <si>
    <t>1,5</t>
  </si>
  <si>
    <t>Медична сестра</t>
  </si>
  <si>
    <t>Керівник гуртка</t>
  </si>
  <si>
    <t>Вихователь (для підвозу дітей</t>
  </si>
  <si>
    <t>лаборант</t>
  </si>
  <si>
    <t>Завідуючий господарством</t>
  </si>
  <si>
    <t xml:space="preserve">Кухар                      </t>
  </si>
  <si>
    <t>Підсобний робітник</t>
  </si>
  <si>
    <t>Комірник</t>
  </si>
  <si>
    <t>Сторож</t>
  </si>
  <si>
    <t xml:space="preserve">Прибиральник службових приміщень    </t>
  </si>
  <si>
    <t>Робітник з комплексного обслуговування і ремонту будівель</t>
  </si>
  <si>
    <t xml:space="preserve">Водій автотранспортних засобів (категорія Е)                                                    </t>
  </si>
  <si>
    <t>2</t>
  </si>
  <si>
    <t xml:space="preserve">Двірник </t>
  </si>
  <si>
    <t>3</t>
  </si>
  <si>
    <t>2,5</t>
  </si>
  <si>
    <t xml:space="preserve">Машиніст (кочегар) котельні                                              </t>
  </si>
  <si>
    <t>Всього по школі</t>
  </si>
  <si>
    <t>ВСЬОГО</t>
  </si>
  <si>
    <t>Білик Ю.В</t>
  </si>
  <si>
    <t>Економіст</t>
  </si>
  <si>
    <t>Больбот А.Г.</t>
  </si>
  <si>
    <t>Голова профкому</t>
  </si>
  <si>
    <t>Терех Л.В.</t>
  </si>
  <si>
    <t>41</t>
  </si>
  <si>
    <t>на  2019 - 2020 навчальний рік</t>
  </si>
  <si>
    <t xml:space="preserve">К-сть кл. компл. </t>
  </si>
  <si>
    <t>К-сть дітей в ДНЗ - 15</t>
  </si>
  <si>
    <t>Станом на 01.01.2020р.</t>
  </si>
  <si>
    <t>2102,00</t>
  </si>
  <si>
    <t>2480,00</t>
  </si>
  <si>
    <t>2291,00</t>
  </si>
  <si>
    <t>К-сть учнів - 175</t>
  </si>
  <si>
    <t>В.о.сільського голови</t>
  </si>
  <si>
    <t>ПОГОДЖУЮ:</t>
  </si>
  <si>
    <t>ЗАТВЕРДЖУЮ: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</si>
</sst>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 Cyr"/>
      <charset val="204"/>
    </font>
    <font>
      <sz val="12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/>
    <xf numFmtId="0" fontId="2" fillId="0" borderId="0" xfId="0" applyFont="1" applyFill="1" applyAlignment="1">
      <alignment horizontal="center"/>
    </xf>
    <xf numFmtId="2" fontId="1" fillId="0" borderId="0" xfId="0" applyNumberFormat="1" applyFont="1" applyFill="1" applyBorder="1"/>
    <xf numFmtId="164" fontId="1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textRotation="90"/>
    </xf>
    <xf numFmtId="0" fontId="3" fillId="0" borderId="7" xfId="0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textRotation="90"/>
    </xf>
    <xf numFmtId="0" fontId="3" fillId="0" borderId="2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9" fontId="3" fillId="0" borderId="7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9" fontId="3" fillId="0" borderId="6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2" fontId="2" fillId="0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9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/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/>
    <xf numFmtId="0" fontId="1" fillId="0" borderId="0" xfId="0" applyFont="1" applyFill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2" fontId="1" fillId="0" borderId="0" xfId="0" applyNumberFormat="1" applyFont="1" applyFill="1"/>
    <xf numFmtId="2" fontId="1" fillId="0" borderId="0" xfId="0" applyNumberFormat="1" applyFont="1"/>
    <xf numFmtId="9" fontId="3" fillId="0" borderId="7" xfId="0" applyNumberFormat="1" applyFont="1" applyFill="1" applyBorder="1" applyAlignment="1">
      <alignment wrapText="1"/>
    </xf>
    <xf numFmtId="9" fontId="3" fillId="0" borderId="7" xfId="0" applyNumberFormat="1" applyFont="1" applyFill="1" applyBorder="1" applyAlignment="1">
      <alignment horizontal="right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NumberFormat="1" applyFont="1" applyFill="1" applyAlignment="1">
      <alignment horizontal="left"/>
    </xf>
    <xf numFmtId="164" fontId="3" fillId="0" borderId="0" xfId="0" applyNumberFormat="1" applyFont="1" applyFill="1"/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/>
    <xf numFmtId="0" fontId="1" fillId="0" borderId="0" xfId="0" applyFont="1" applyAlignment="1"/>
    <xf numFmtId="164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textRotation="90"/>
    </xf>
    <xf numFmtId="0" fontId="3" fillId="0" borderId="6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topLeftCell="A43" zoomScale="85" zoomScaleNormal="85" workbookViewId="0">
      <selection activeCell="N16" sqref="N16"/>
    </sheetView>
  </sheetViews>
  <sheetFormatPr defaultRowHeight="15.75"/>
  <cols>
    <col min="1" max="1" width="37.42578125" style="3" customWidth="1"/>
    <col min="2" max="3" width="9.28515625" style="3" bestFit="1" customWidth="1"/>
    <col min="4" max="4" width="12" style="3" customWidth="1"/>
    <col min="5" max="5" width="12.28515625" style="3" customWidth="1"/>
    <col min="6" max="6" width="11.28515625" style="3" customWidth="1"/>
    <col min="7" max="7" width="13" style="65" customWidth="1"/>
    <col min="8" max="8" width="12.140625" style="3" customWidth="1"/>
    <col min="9" max="9" width="14" style="3" customWidth="1"/>
    <col min="10" max="16384" width="9.140625" style="3"/>
  </cols>
  <sheetData>
    <row r="1" spans="1:13">
      <c r="A1" s="3" t="s">
        <v>74</v>
      </c>
      <c r="G1" s="65" t="s">
        <v>75</v>
      </c>
    </row>
    <row r="2" spans="1:13">
      <c r="A2" s="82" t="s">
        <v>73</v>
      </c>
      <c r="B2" s="83"/>
      <c r="C2" s="83"/>
      <c r="D2" s="1"/>
      <c r="E2" s="2"/>
      <c r="F2" s="2"/>
      <c r="G2" s="84" t="s">
        <v>0</v>
      </c>
      <c r="H2" s="84"/>
      <c r="I2" s="84"/>
      <c r="J2" s="84"/>
      <c r="K2" s="85"/>
      <c r="L2" s="85"/>
      <c r="M2" s="1"/>
    </row>
    <row r="3" spans="1:13">
      <c r="A3" s="2"/>
      <c r="B3" s="4"/>
      <c r="C3" s="4"/>
      <c r="D3" s="1"/>
      <c r="E3" s="2"/>
      <c r="F3" s="2"/>
      <c r="G3" s="5"/>
      <c r="H3" s="6"/>
      <c r="I3" s="7"/>
      <c r="J3" s="2"/>
      <c r="K3" s="4"/>
      <c r="L3" s="4"/>
      <c r="M3" s="1"/>
    </row>
    <row r="4" spans="1:13">
      <c r="A4" s="2" t="s">
        <v>1</v>
      </c>
      <c r="B4" s="4"/>
      <c r="C4" s="4"/>
      <c r="D4" s="1"/>
      <c r="E4" s="2"/>
      <c r="F4" s="2"/>
      <c r="G4" s="84" t="s">
        <v>2</v>
      </c>
      <c r="H4" s="84"/>
      <c r="I4" s="84"/>
      <c r="J4" s="84"/>
      <c r="K4" s="4"/>
      <c r="L4" s="4"/>
      <c r="M4" s="1"/>
    </row>
    <row r="5" spans="1:13">
      <c r="A5" s="85" t="s">
        <v>3</v>
      </c>
      <c r="B5" s="85"/>
      <c r="C5" s="85"/>
      <c r="D5" s="85"/>
      <c r="E5" s="85"/>
      <c r="F5" s="85"/>
      <c r="G5" s="85"/>
      <c r="H5" s="85"/>
      <c r="I5" s="85"/>
      <c r="J5" s="2"/>
      <c r="K5" s="4"/>
      <c r="L5" s="4"/>
      <c r="M5" s="1"/>
    </row>
    <row r="6" spans="1:13" ht="29.25" customHeight="1">
      <c r="A6" s="81" t="s">
        <v>4</v>
      </c>
      <c r="B6" s="81"/>
      <c r="C6" s="81"/>
      <c r="D6" s="81"/>
      <c r="E6" s="81"/>
      <c r="F6" s="81"/>
      <c r="G6" s="81"/>
      <c r="H6" s="81"/>
      <c r="I6" s="81"/>
      <c r="J6" s="2"/>
      <c r="K6" s="4"/>
      <c r="L6" s="4"/>
      <c r="M6" s="1"/>
    </row>
    <row r="7" spans="1:13">
      <c r="A7" s="85" t="s">
        <v>65</v>
      </c>
      <c r="B7" s="85"/>
      <c r="C7" s="85"/>
      <c r="D7" s="85"/>
      <c r="E7" s="85"/>
      <c r="F7" s="85"/>
      <c r="G7" s="85"/>
      <c r="H7" s="85"/>
      <c r="I7" s="85"/>
      <c r="J7" s="2"/>
      <c r="K7" s="4"/>
      <c r="L7" s="4"/>
      <c r="M7" s="1"/>
    </row>
    <row r="8" spans="1:13">
      <c r="A8" s="2"/>
      <c r="B8" s="4"/>
      <c r="C8" s="4"/>
      <c r="D8" s="1"/>
      <c r="E8" s="2"/>
      <c r="F8" s="2"/>
      <c r="G8" s="5"/>
      <c r="H8" s="6"/>
      <c r="I8" s="7"/>
      <c r="J8" s="2"/>
      <c r="K8" s="4"/>
      <c r="L8" s="4"/>
      <c r="M8" s="1"/>
    </row>
    <row r="9" spans="1:13" s="2" customFormat="1">
      <c r="A9" s="69" t="s">
        <v>66</v>
      </c>
      <c r="B9" s="70"/>
      <c r="C9" s="70"/>
      <c r="D9" s="70"/>
      <c r="E9" s="70"/>
      <c r="F9" s="71"/>
      <c r="G9" s="72" t="s">
        <v>5</v>
      </c>
      <c r="H9" s="73">
        <v>2</v>
      </c>
      <c r="I9" s="70"/>
      <c r="J9" s="1"/>
      <c r="K9" s="7"/>
      <c r="L9" s="7"/>
      <c r="M9" s="7"/>
    </row>
    <row r="10" spans="1:13" s="2" customFormat="1">
      <c r="A10" s="69" t="s">
        <v>72</v>
      </c>
      <c r="B10" s="70"/>
      <c r="C10" s="70"/>
      <c r="D10" s="70"/>
      <c r="E10" s="70"/>
      <c r="F10" s="71"/>
      <c r="G10" s="72" t="s">
        <v>6</v>
      </c>
      <c r="H10" s="73">
        <v>52</v>
      </c>
      <c r="I10" s="70"/>
      <c r="J10" s="1"/>
      <c r="K10" s="7"/>
      <c r="L10" s="7"/>
      <c r="M10" s="7"/>
    </row>
    <row r="11" spans="1:13" s="2" customFormat="1">
      <c r="A11" s="69" t="s">
        <v>67</v>
      </c>
      <c r="B11" s="70"/>
      <c r="C11" s="70"/>
      <c r="D11" s="70"/>
      <c r="E11" s="70"/>
      <c r="F11" s="71"/>
      <c r="G11" s="72"/>
      <c r="H11" s="74"/>
      <c r="I11" s="70"/>
      <c r="J11" s="1"/>
      <c r="K11" s="7"/>
      <c r="L11" s="7"/>
      <c r="M11" s="7"/>
    </row>
    <row r="12" spans="1:13" s="2" customFormat="1">
      <c r="A12" s="69" t="s">
        <v>7</v>
      </c>
      <c r="B12" s="70"/>
      <c r="C12" s="70"/>
      <c r="D12" s="70"/>
      <c r="E12" s="70"/>
      <c r="F12" s="71"/>
      <c r="G12" s="72"/>
      <c r="H12" s="74"/>
      <c r="I12" s="70"/>
      <c r="J12" s="1"/>
      <c r="K12" s="7"/>
      <c r="L12" s="7"/>
      <c r="M12" s="7"/>
    </row>
    <row r="13" spans="1:13" ht="19.5" customHeight="1">
      <c r="A13" s="86" t="s">
        <v>68</v>
      </c>
      <c r="B13" s="86"/>
      <c r="C13" s="86"/>
      <c r="D13" s="86"/>
      <c r="E13" s="86"/>
      <c r="F13" s="86"/>
      <c r="G13" s="86"/>
      <c r="H13" s="86"/>
      <c r="I13" s="86"/>
      <c r="J13" s="2"/>
      <c r="K13" s="7"/>
      <c r="L13" s="8"/>
      <c r="M13" s="9"/>
    </row>
    <row r="14" spans="1:13">
      <c r="A14" s="87" t="s">
        <v>8</v>
      </c>
      <c r="B14" s="89" t="s">
        <v>9</v>
      </c>
      <c r="C14" s="91" t="s">
        <v>10</v>
      </c>
      <c r="D14" s="92"/>
      <c r="E14" s="93"/>
      <c r="F14" s="94" t="s">
        <v>11</v>
      </c>
      <c r="G14" s="95"/>
      <c r="H14" s="95"/>
      <c r="I14" s="96"/>
      <c r="J14" s="99"/>
      <c r="K14" s="99"/>
      <c r="L14" s="99"/>
      <c r="M14" s="99"/>
    </row>
    <row r="15" spans="1:13" ht="54" customHeight="1">
      <c r="A15" s="88"/>
      <c r="B15" s="90"/>
      <c r="C15" s="10" t="s">
        <v>12</v>
      </c>
      <c r="D15" s="11" t="s">
        <v>13</v>
      </c>
      <c r="E15" s="12" t="s">
        <v>14</v>
      </c>
      <c r="F15" s="10" t="s">
        <v>15</v>
      </c>
      <c r="G15" s="11" t="s">
        <v>13</v>
      </c>
      <c r="H15" s="11" t="s">
        <v>16</v>
      </c>
      <c r="I15" s="10" t="s">
        <v>14</v>
      </c>
      <c r="J15" s="13"/>
      <c r="K15" s="14"/>
      <c r="L15" s="14"/>
      <c r="M15" s="13"/>
    </row>
    <row r="16" spans="1:13">
      <c r="A16" s="100" t="s">
        <v>17</v>
      </c>
      <c r="B16" s="101"/>
      <c r="C16" s="101"/>
      <c r="D16" s="101"/>
      <c r="E16" s="101"/>
      <c r="F16" s="101"/>
      <c r="G16" s="101"/>
      <c r="H16" s="101"/>
      <c r="I16" s="102"/>
      <c r="J16" s="15"/>
      <c r="K16" s="15"/>
      <c r="L16" s="16"/>
      <c r="M16" s="7"/>
    </row>
    <row r="17" spans="1:13" ht="29.25" customHeight="1">
      <c r="A17" s="17" t="s">
        <v>18</v>
      </c>
      <c r="B17" s="18"/>
      <c r="C17" s="19">
        <v>1.55</v>
      </c>
      <c r="D17" s="20" t="s">
        <v>19</v>
      </c>
      <c r="E17" s="21" t="s">
        <v>20</v>
      </c>
      <c r="F17" s="20">
        <v>1.5</v>
      </c>
      <c r="G17" s="20" t="s">
        <v>19</v>
      </c>
      <c r="H17" s="20"/>
      <c r="I17" s="19" t="s">
        <v>20</v>
      </c>
      <c r="J17" s="14"/>
      <c r="K17" s="14"/>
      <c r="L17" s="14"/>
      <c r="M17" s="13"/>
    </row>
    <row r="18" spans="1:13" ht="16.5" customHeight="1">
      <c r="A18" s="17" t="s">
        <v>21</v>
      </c>
      <c r="B18" s="18"/>
      <c r="C18" s="19">
        <v>0.25</v>
      </c>
      <c r="D18" s="20" t="s">
        <v>19</v>
      </c>
      <c r="E18" s="21" t="s">
        <v>20</v>
      </c>
      <c r="F18" s="19">
        <v>0.25</v>
      </c>
      <c r="G18" s="20" t="s">
        <v>19</v>
      </c>
      <c r="H18" s="20"/>
      <c r="I18" s="19" t="s">
        <v>20</v>
      </c>
      <c r="J18" s="13"/>
      <c r="K18" s="14"/>
      <c r="L18" s="14"/>
      <c r="M18" s="13"/>
    </row>
    <row r="19" spans="1:13" ht="15" customHeight="1">
      <c r="A19" s="22" t="s">
        <v>22</v>
      </c>
      <c r="B19" s="23"/>
      <c r="C19" s="24">
        <v>0.25</v>
      </c>
      <c r="D19" s="20" t="s">
        <v>19</v>
      </c>
      <c r="E19" s="21" t="s">
        <v>20</v>
      </c>
      <c r="F19" s="24">
        <v>0.25</v>
      </c>
      <c r="G19" s="20" t="s">
        <v>19</v>
      </c>
      <c r="H19" s="21"/>
      <c r="I19" s="19" t="s">
        <v>20</v>
      </c>
      <c r="J19" s="13"/>
      <c r="K19" s="14"/>
      <c r="L19" s="25"/>
      <c r="M19" s="13"/>
    </row>
    <row r="20" spans="1:13" ht="19.5" customHeight="1">
      <c r="A20" s="22" t="s">
        <v>23</v>
      </c>
      <c r="B20" s="26">
        <v>5</v>
      </c>
      <c r="C20" s="19">
        <v>1.3</v>
      </c>
      <c r="D20" s="20">
        <v>2859</v>
      </c>
      <c r="E20" s="20">
        <f>D20*C20</f>
        <v>3716.7000000000003</v>
      </c>
      <c r="F20" s="19">
        <v>1.1499999999999999</v>
      </c>
      <c r="G20" s="20">
        <v>2859</v>
      </c>
      <c r="H20" s="20">
        <f>I20-(G20*F20)</f>
        <v>2143.6</v>
      </c>
      <c r="I20" s="20">
        <f>4723*F20</f>
        <v>5431.45</v>
      </c>
      <c r="J20" s="13"/>
      <c r="K20" s="14"/>
      <c r="L20" s="14"/>
      <c r="M20" s="14"/>
    </row>
    <row r="21" spans="1:13">
      <c r="A21" s="22" t="s">
        <v>24</v>
      </c>
      <c r="B21" s="97">
        <v>5</v>
      </c>
      <c r="C21" s="79">
        <v>1</v>
      </c>
      <c r="D21" s="20">
        <v>2859</v>
      </c>
      <c r="E21" s="77">
        <f>D21+D22</f>
        <v>3202.08</v>
      </c>
      <c r="F21" s="79">
        <v>1</v>
      </c>
      <c r="G21" s="20">
        <v>2859</v>
      </c>
      <c r="H21" s="76">
        <f>I21-(G21*F21)</f>
        <v>1864</v>
      </c>
      <c r="I21" s="20">
        <f>4723*F21</f>
        <v>4723</v>
      </c>
      <c r="J21" s="14"/>
      <c r="K21" s="14"/>
      <c r="L21" s="14"/>
      <c r="M21" s="14"/>
    </row>
    <row r="22" spans="1:13">
      <c r="A22" s="27">
        <v>0.12</v>
      </c>
      <c r="B22" s="97"/>
      <c r="C22" s="80"/>
      <c r="D22" s="20">
        <f>D21*A22</f>
        <v>343.08</v>
      </c>
      <c r="E22" s="78"/>
      <c r="F22" s="80"/>
      <c r="G22" s="20">
        <f>G21*A22</f>
        <v>343.08</v>
      </c>
      <c r="H22" s="76"/>
      <c r="I22" s="19">
        <f>G22*F21</f>
        <v>343.08</v>
      </c>
      <c r="J22" s="13"/>
      <c r="K22" s="14"/>
      <c r="L22" s="14"/>
      <c r="M22" s="13"/>
    </row>
    <row r="23" spans="1:13" ht="18" customHeight="1">
      <c r="A23" s="22" t="s">
        <v>25</v>
      </c>
      <c r="B23" s="28">
        <v>5</v>
      </c>
      <c r="C23" s="29">
        <v>1</v>
      </c>
      <c r="D23" s="30"/>
      <c r="E23" s="31"/>
      <c r="F23" s="29"/>
      <c r="G23" s="30"/>
      <c r="H23" s="30"/>
      <c r="I23" s="30"/>
      <c r="J23" s="13"/>
      <c r="K23" s="14"/>
      <c r="L23" s="14"/>
      <c r="M23" s="14"/>
    </row>
    <row r="24" spans="1:13" ht="27.75" customHeight="1">
      <c r="A24" s="32" t="s">
        <v>26</v>
      </c>
      <c r="B24" s="87">
        <v>2</v>
      </c>
      <c r="C24" s="79">
        <v>0.25</v>
      </c>
      <c r="D24" s="20">
        <v>2291</v>
      </c>
      <c r="E24" s="76">
        <f>(D24+D25)*C24</f>
        <v>630.02499999999998</v>
      </c>
      <c r="F24" s="103">
        <v>0.25</v>
      </c>
      <c r="G24" s="20">
        <v>2291</v>
      </c>
      <c r="H24" s="77">
        <f>I24-(G24*F24)</f>
        <v>608</v>
      </c>
      <c r="I24" s="20">
        <f>4723*F24</f>
        <v>1180.75</v>
      </c>
      <c r="J24" s="13"/>
      <c r="K24" s="14"/>
      <c r="L24" s="14"/>
      <c r="M24" s="14"/>
    </row>
    <row r="25" spans="1:13">
      <c r="A25" s="33">
        <v>0.1</v>
      </c>
      <c r="B25" s="88"/>
      <c r="C25" s="80"/>
      <c r="D25" s="20">
        <f>D24*A25</f>
        <v>229.10000000000002</v>
      </c>
      <c r="E25" s="76"/>
      <c r="F25" s="103"/>
      <c r="G25" s="20">
        <f>G24*A25</f>
        <v>229.10000000000002</v>
      </c>
      <c r="H25" s="78"/>
      <c r="I25" s="20">
        <f>G25*F24</f>
        <v>57.275000000000006</v>
      </c>
      <c r="J25" s="13"/>
      <c r="K25" s="14"/>
      <c r="L25" s="14"/>
      <c r="M25" s="14"/>
    </row>
    <row r="26" spans="1:13" ht="30.75" customHeight="1">
      <c r="A26" s="34" t="s">
        <v>27</v>
      </c>
      <c r="B26" s="35"/>
      <c r="C26" s="36">
        <f>C17+C18+C19+C20+C21+C23+C24</f>
        <v>5.6</v>
      </c>
      <c r="D26" s="37"/>
      <c r="E26" s="37">
        <f>E20+E21+E24</f>
        <v>7548.8050000000003</v>
      </c>
      <c r="F26" s="38">
        <f>F17+F18+F19+F20+F21+F23+F24</f>
        <v>4.4000000000000004</v>
      </c>
      <c r="G26" s="37"/>
      <c r="H26" s="37">
        <f>H20+H21+H23+H24</f>
        <v>4615.6000000000004</v>
      </c>
      <c r="I26" s="37">
        <f>I20+I21+I22+I23+I24+I25</f>
        <v>11735.555</v>
      </c>
      <c r="J26" s="14"/>
      <c r="K26" s="14"/>
      <c r="L26" s="14"/>
      <c r="M26" s="14"/>
    </row>
    <row r="27" spans="1:13">
      <c r="A27" s="104" t="s">
        <v>28</v>
      </c>
      <c r="B27" s="105"/>
      <c r="C27" s="105"/>
      <c r="D27" s="105"/>
      <c r="E27" s="105"/>
      <c r="F27" s="105"/>
      <c r="G27" s="105"/>
      <c r="H27" s="105"/>
      <c r="I27" s="106"/>
      <c r="J27" s="15"/>
      <c r="K27" s="7"/>
      <c r="L27" s="8"/>
      <c r="M27" s="9"/>
    </row>
    <row r="28" spans="1:13" s="2" customFormat="1">
      <c r="A28" s="39" t="s">
        <v>29</v>
      </c>
      <c r="B28" s="40"/>
      <c r="C28" s="41">
        <v>1</v>
      </c>
      <c r="D28" s="20" t="s">
        <v>19</v>
      </c>
      <c r="E28" s="21" t="s">
        <v>20</v>
      </c>
      <c r="F28" s="41">
        <v>1</v>
      </c>
      <c r="G28" s="20" t="s">
        <v>19</v>
      </c>
      <c r="H28" s="19"/>
      <c r="I28" s="21" t="s">
        <v>20</v>
      </c>
      <c r="J28" s="42"/>
      <c r="K28" s="14"/>
      <c r="L28" s="13"/>
      <c r="M28" s="25"/>
    </row>
    <row r="29" spans="1:13" s="2" customFormat="1" ht="33" customHeight="1">
      <c r="A29" s="39" t="s">
        <v>30</v>
      </c>
      <c r="B29" s="40"/>
      <c r="C29" s="41" t="s">
        <v>31</v>
      </c>
      <c r="D29" s="20" t="s">
        <v>19</v>
      </c>
      <c r="E29" s="21" t="s">
        <v>20</v>
      </c>
      <c r="F29" s="41" t="s">
        <v>31</v>
      </c>
      <c r="G29" s="20" t="s">
        <v>19</v>
      </c>
      <c r="H29" s="19"/>
      <c r="I29" s="21" t="s">
        <v>20</v>
      </c>
      <c r="J29" s="42"/>
      <c r="K29" s="14"/>
      <c r="L29" s="13"/>
      <c r="M29" s="25"/>
    </row>
    <row r="30" spans="1:13" s="2" customFormat="1" ht="30" customHeight="1">
      <c r="A30" s="66" t="s">
        <v>32</v>
      </c>
      <c r="B30" s="63"/>
      <c r="C30" s="41" t="s">
        <v>33</v>
      </c>
      <c r="D30" s="41" t="s">
        <v>19</v>
      </c>
      <c r="E30" s="19" t="s">
        <v>20</v>
      </c>
      <c r="F30" s="41" t="s">
        <v>33</v>
      </c>
      <c r="G30" s="20" t="s">
        <v>19</v>
      </c>
      <c r="H30" s="20"/>
      <c r="I30" s="20" t="s">
        <v>20</v>
      </c>
      <c r="J30" s="42"/>
      <c r="K30" s="14"/>
      <c r="L30" s="13"/>
      <c r="M30" s="25"/>
    </row>
    <row r="31" spans="1:13" s="2" customFormat="1" ht="26.25" customHeight="1">
      <c r="A31" s="66" t="s">
        <v>34</v>
      </c>
      <c r="B31" s="63"/>
      <c r="C31" s="41" t="s">
        <v>31</v>
      </c>
      <c r="D31" s="41" t="s">
        <v>19</v>
      </c>
      <c r="E31" s="19" t="s">
        <v>20</v>
      </c>
      <c r="F31" s="41" t="s">
        <v>31</v>
      </c>
      <c r="G31" s="20" t="s">
        <v>19</v>
      </c>
      <c r="H31" s="20"/>
      <c r="I31" s="20" t="s">
        <v>20</v>
      </c>
      <c r="J31" s="42"/>
      <c r="K31" s="14"/>
      <c r="L31" s="13"/>
      <c r="M31" s="25"/>
    </row>
    <row r="32" spans="1:13" s="2" customFormat="1" ht="15.75" customHeight="1">
      <c r="A32" s="39" t="s">
        <v>35</v>
      </c>
      <c r="B32" s="40"/>
      <c r="C32" s="41" t="s">
        <v>31</v>
      </c>
      <c r="D32" s="20" t="s">
        <v>19</v>
      </c>
      <c r="E32" s="21" t="s">
        <v>20</v>
      </c>
      <c r="F32" s="41" t="s">
        <v>31</v>
      </c>
      <c r="G32" s="20" t="s">
        <v>19</v>
      </c>
      <c r="H32" s="19"/>
      <c r="I32" s="21" t="s">
        <v>20</v>
      </c>
      <c r="J32" s="42"/>
      <c r="K32" s="14"/>
      <c r="L32" s="13"/>
      <c r="M32" s="25"/>
    </row>
    <row r="33" spans="1:13" s="2" customFormat="1" ht="27" customHeight="1">
      <c r="A33" s="66" t="s">
        <v>36</v>
      </c>
      <c r="B33" s="63"/>
      <c r="C33" s="41" t="s">
        <v>33</v>
      </c>
      <c r="D33" s="41" t="s">
        <v>19</v>
      </c>
      <c r="E33" s="19" t="s">
        <v>20</v>
      </c>
      <c r="F33" s="41" t="s">
        <v>33</v>
      </c>
      <c r="G33" s="20" t="s">
        <v>19</v>
      </c>
      <c r="H33" s="20"/>
      <c r="I33" s="20" t="s">
        <v>20</v>
      </c>
      <c r="J33" s="42"/>
      <c r="K33" s="14"/>
      <c r="L33" s="13"/>
      <c r="M33" s="25"/>
    </row>
    <row r="34" spans="1:13" s="2" customFormat="1" ht="18" customHeight="1">
      <c r="A34" s="39" t="s">
        <v>37</v>
      </c>
      <c r="B34" s="40"/>
      <c r="C34" s="41" t="s">
        <v>31</v>
      </c>
      <c r="D34" s="20" t="s">
        <v>19</v>
      </c>
      <c r="E34" s="21" t="s">
        <v>20</v>
      </c>
      <c r="F34" s="41" t="s">
        <v>31</v>
      </c>
      <c r="G34" s="20" t="s">
        <v>19</v>
      </c>
      <c r="H34" s="19"/>
      <c r="I34" s="21" t="s">
        <v>20</v>
      </c>
      <c r="J34" s="42"/>
      <c r="K34" s="14"/>
      <c r="L34" s="13"/>
      <c r="M34" s="25"/>
    </row>
    <row r="35" spans="1:13" s="2" customFormat="1" ht="16.5" customHeight="1">
      <c r="A35" s="39" t="s">
        <v>38</v>
      </c>
      <c r="B35" s="40"/>
      <c r="C35" s="41" t="s">
        <v>31</v>
      </c>
      <c r="D35" s="20" t="s">
        <v>19</v>
      </c>
      <c r="E35" s="21" t="s">
        <v>20</v>
      </c>
      <c r="F35" s="41" t="s">
        <v>39</v>
      </c>
      <c r="G35" s="20" t="s">
        <v>19</v>
      </c>
      <c r="H35" s="19"/>
      <c r="I35" s="21" t="s">
        <v>20</v>
      </c>
      <c r="J35" s="42"/>
      <c r="K35" s="14"/>
      <c r="L35" s="13"/>
      <c r="M35" s="25"/>
    </row>
    <row r="36" spans="1:13" s="2" customFormat="1" ht="15.75" customHeight="1">
      <c r="A36" s="39" t="s">
        <v>40</v>
      </c>
      <c r="B36" s="40"/>
      <c r="C36" s="41" t="s">
        <v>31</v>
      </c>
      <c r="D36" s="20" t="s">
        <v>19</v>
      </c>
      <c r="E36" s="21" t="s">
        <v>20</v>
      </c>
      <c r="F36" s="41" t="s">
        <v>31</v>
      </c>
      <c r="G36" s="20" t="s">
        <v>19</v>
      </c>
      <c r="H36" s="19"/>
      <c r="I36" s="21" t="s">
        <v>20</v>
      </c>
      <c r="J36" s="42"/>
      <c r="K36" s="14"/>
      <c r="L36" s="13"/>
      <c r="M36" s="25"/>
    </row>
    <row r="37" spans="1:13" s="2" customFormat="1" ht="15.75" customHeight="1">
      <c r="A37" s="39" t="s">
        <v>41</v>
      </c>
      <c r="B37" s="40"/>
      <c r="C37" s="41" t="s">
        <v>33</v>
      </c>
      <c r="D37" s="20" t="s">
        <v>19</v>
      </c>
      <c r="E37" s="21" t="s">
        <v>20</v>
      </c>
      <c r="F37" s="41" t="s">
        <v>33</v>
      </c>
      <c r="G37" s="20" t="s">
        <v>19</v>
      </c>
      <c r="H37" s="19"/>
      <c r="I37" s="21" t="s">
        <v>20</v>
      </c>
      <c r="J37" s="42"/>
      <c r="K37" s="14"/>
      <c r="L37" s="13"/>
      <c r="M37" s="25"/>
    </row>
    <row r="38" spans="1:13" s="2" customFormat="1" ht="15.75" customHeight="1">
      <c r="A38" s="39" t="s">
        <v>42</v>
      </c>
      <c r="B38" s="40"/>
      <c r="C38" s="41" t="s">
        <v>31</v>
      </c>
      <c r="D38" s="20" t="s">
        <v>19</v>
      </c>
      <c r="E38" s="21" t="s">
        <v>20</v>
      </c>
      <c r="F38" s="41" t="s">
        <v>31</v>
      </c>
      <c r="G38" s="20" t="s">
        <v>19</v>
      </c>
      <c r="H38" s="19"/>
      <c r="I38" s="21" t="s">
        <v>20</v>
      </c>
      <c r="J38" s="42"/>
      <c r="K38" s="14"/>
      <c r="L38" s="13"/>
      <c r="M38" s="25"/>
    </row>
    <row r="39" spans="1:13" s="2" customFormat="1" ht="18" customHeight="1">
      <c r="A39" s="66" t="s">
        <v>25</v>
      </c>
      <c r="B39" s="63">
        <v>5</v>
      </c>
      <c r="C39" s="41" t="s">
        <v>31</v>
      </c>
      <c r="D39" s="20">
        <v>2859</v>
      </c>
      <c r="E39" s="20">
        <f>D39*C39</f>
        <v>2859</v>
      </c>
      <c r="F39" s="41" t="s">
        <v>31</v>
      </c>
      <c r="G39" s="20">
        <v>2859</v>
      </c>
      <c r="H39" s="20">
        <f>I39-(G39*F39)</f>
        <v>1864</v>
      </c>
      <c r="I39" s="20">
        <f>4723*F39</f>
        <v>4723</v>
      </c>
      <c r="J39" s="42"/>
      <c r="K39" s="14"/>
      <c r="L39" s="13"/>
      <c r="M39" s="25"/>
    </row>
    <row r="40" spans="1:13" s="2" customFormat="1" ht="18" customHeight="1">
      <c r="A40" s="66" t="s">
        <v>43</v>
      </c>
      <c r="B40" s="63">
        <v>4</v>
      </c>
      <c r="C40" s="41" t="s">
        <v>33</v>
      </c>
      <c r="D40" s="20">
        <v>2670</v>
      </c>
      <c r="E40" s="20">
        <f>D40*C40</f>
        <v>1335</v>
      </c>
      <c r="F40" s="41" t="s">
        <v>33</v>
      </c>
      <c r="G40" s="20">
        <v>2670</v>
      </c>
      <c r="H40" s="20">
        <f>I40-(G40*F40)</f>
        <v>1026.5</v>
      </c>
      <c r="I40" s="20">
        <f>4723*F40</f>
        <v>2361.5</v>
      </c>
      <c r="J40" s="42"/>
      <c r="K40" s="14"/>
      <c r="L40" s="13"/>
      <c r="M40" s="25"/>
    </row>
    <row r="41" spans="1:13" s="2" customFormat="1" ht="21" customHeight="1">
      <c r="A41" s="39" t="s">
        <v>44</v>
      </c>
      <c r="B41" s="40">
        <v>8</v>
      </c>
      <c r="C41" s="41" t="s">
        <v>31</v>
      </c>
      <c r="D41" s="20">
        <v>3447</v>
      </c>
      <c r="E41" s="20">
        <f>D41*C41</f>
        <v>3447</v>
      </c>
      <c r="F41" s="43">
        <v>1.5</v>
      </c>
      <c r="G41" s="20">
        <v>3447</v>
      </c>
      <c r="H41" s="20">
        <f>I41-(G41*F41)</f>
        <v>1914</v>
      </c>
      <c r="I41" s="20">
        <f>4723*F41</f>
        <v>7084.5</v>
      </c>
      <c r="J41" s="42"/>
      <c r="K41" s="14"/>
      <c r="L41" s="13"/>
      <c r="M41" s="25"/>
    </row>
    <row r="42" spans="1:13" s="2" customFormat="1">
      <c r="A42" s="39" t="s">
        <v>45</v>
      </c>
      <c r="B42" s="97">
        <v>5</v>
      </c>
      <c r="C42" s="98">
        <v>1.5</v>
      </c>
      <c r="D42" s="75">
        <v>2859</v>
      </c>
      <c r="E42" s="76">
        <f>(D42+D43)*C42</f>
        <v>4803.12</v>
      </c>
      <c r="F42" s="98">
        <v>1.5</v>
      </c>
      <c r="G42" s="20">
        <v>2859</v>
      </c>
      <c r="H42" s="107">
        <f>I42-(G42*F42)</f>
        <v>2796</v>
      </c>
      <c r="I42" s="20">
        <f>4723*F42</f>
        <v>7084.5</v>
      </c>
      <c r="J42" s="42"/>
      <c r="K42" s="14"/>
      <c r="L42" s="13"/>
      <c r="M42" s="25"/>
    </row>
    <row r="43" spans="1:13" s="2" customFormat="1">
      <c r="A43" s="67">
        <v>0.12</v>
      </c>
      <c r="B43" s="97"/>
      <c r="C43" s="98"/>
      <c r="D43" s="75">
        <f>D42*A43</f>
        <v>343.08</v>
      </c>
      <c r="E43" s="76"/>
      <c r="F43" s="98"/>
      <c r="G43" s="20">
        <f>G42*A43</f>
        <v>343.08</v>
      </c>
      <c r="H43" s="107"/>
      <c r="I43" s="20">
        <f>G43*F42</f>
        <v>514.62</v>
      </c>
      <c r="J43" s="44"/>
      <c r="K43" s="14"/>
      <c r="L43" s="14"/>
      <c r="M43" s="14"/>
    </row>
    <row r="44" spans="1:13" s="2" customFormat="1" ht="21.75" customHeight="1">
      <c r="A44" s="39" t="s">
        <v>46</v>
      </c>
      <c r="B44" s="63">
        <v>1</v>
      </c>
      <c r="C44" s="41">
        <v>1</v>
      </c>
      <c r="D44" s="41" t="s">
        <v>69</v>
      </c>
      <c r="E44" s="20">
        <f>D44*C44</f>
        <v>2102</v>
      </c>
      <c r="F44" s="43">
        <v>2</v>
      </c>
      <c r="G44" s="20">
        <v>2102</v>
      </c>
      <c r="H44" s="20">
        <f>I44-(G44*F44)</f>
        <v>5242</v>
      </c>
      <c r="I44" s="20">
        <f>4723*F44</f>
        <v>9446</v>
      </c>
      <c r="J44" s="44"/>
      <c r="K44" s="42"/>
      <c r="L44" s="14"/>
      <c r="M44" s="14"/>
    </row>
    <row r="45" spans="1:13" s="2" customFormat="1">
      <c r="A45" s="39" t="s">
        <v>47</v>
      </c>
      <c r="B45" s="40">
        <v>1</v>
      </c>
      <c r="C45" s="41">
        <v>1</v>
      </c>
      <c r="D45" s="75" t="s">
        <v>69</v>
      </c>
      <c r="E45" s="20">
        <f>D45*C45</f>
        <v>2102</v>
      </c>
      <c r="F45" s="43">
        <v>1</v>
      </c>
      <c r="G45" s="20">
        <v>2102</v>
      </c>
      <c r="H45" s="20">
        <f>I45-(G45*F45)</f>
        <v>2621</v>
      </c>
      <c r="I45" s="20">
        <f>4723*F45</f>
        <v>4723</v>
      </c>
      <c r="J45" s="44"/>
      <c r="K45" s="42"/>
      <c r="L45" s="14"/>
      <c r="M45" s="14"/>
    </row>
    <row r="46" spans="1:13" s="2" customFormat="1">
      <c r="A46" s="39" t="s">
        <v>48</v>
      </c>
      <c r="B46" s="97">
        <v>1</v>
      </c>
      <c r="C46" s="98">
        <v>5.0999999999999996</v>
      </c>
      <c r="D46" s="20">
        <v>2102</v>
      </c>
      <c r="E46" s="76">
        <f>(D46+D47)*C46</f>
        <v>14472.269999999999</v>
      </c>
      <c r="F46" s="98">
        <v>4</v>
      </c>
      <c r="G46" s="20">
        <v>2102</v>
      </c>
      <c r="H46" s="76">
        <f>I46-(G46*F46)</f>
        <v>10484</v>
      </c>
      <c r="I46" s="20">
        <f>4723*F46</f>
        <v>18892</v>
      </c>
      <c r="J46" s="44"/>
      <c r="K46" s="42"/>
      <c r="L46" s="14"/>
      <c r="M46" s="14"/>
    </row>
    <row r="47" spans="1:13" s="2" customFormat="1">
      <c r="A47" s="67">
        <v>0.35</v>
      </c>
      <c r="B47" s="97"/>
      <c r="C47" s="98"/>
      <c r="D47" s="75">
        <f>D46*A47</f>
        <v>735.69999999999993</v>
      </c>
      <c r="E47" s="76"/>
      <c r="F47" s="98"/>
      <c r="G47" s="20">
        <f>G46*A47</f>
        <v>735.69999999999993</v>
      </c>
      <c r="H47" s="76"/>
      <c r="I47" s="20">
        <f>G47*F46</f>
        <v>2942.7999999999997</v>
      </c>
      <c r="J47" s="44"/>
      <c r="K47" s="42"/>
      <c r="L47" s="14"/>
      <c r="M47" s="14"/>
    </row>
    <row r="48" spans="1:13" s="2" customFormat="1" ht="33.75" customHeight="1">
      <c r="A48" s="39" t="s">
        <v>49</v>
      </c>
      <c r="B48" s="97">
        <v>1</v>
      </c>
      <c r="C48" s="98">
        <v>7.5</v>
      </c>
      <c r="D48" s="41" t="s">
        <v>69</v>
      </c>
      <c r="E48" s="76">
        <f>(D48+D49)*C48</f>
        <v>17341.5</v>
      </c>
      <c r="F48" s="98">
        <v>7.5</v>
      </c>
      <c r="G48" s="20">
        <v>2102</v>
      </c>
      <c r="H48" s="76">
        <f>I48-(G48*F48)</f>
        <v>19657.5</v>
      </c>
      <c r="I48" s="20">
        <f>4723*F48</f>
        <v>35422.5</v>
      </c>
      <c r="J48" s="108"/>
      <c r="K48" s="14"/>
      <c r="L48" s="14"/>
      <c r="M48" s="14"/>
    </row>
    <row r="49" spans="1:13" s="2" customFormat="1" ht="19.5" customHeight="1">
      <c r="A49" s="67">
        <v>0.1</v>
      </c>
      <c r="B49" s="97"/>
      <c r="C49" s="98"/>
      <c r="D49" s="75">
        <f>D48*A49</f>
        <v>210.20000000000002</v>
      </c>
      <c r="E49" s="76"/>
      <c r="F49" s="98"/>
      <c r="G49" s="20">
        <f>G48*A49</f>
        <v>210.20000000000002</v>
      </c>
      <c r="H49" s="76"/>
      <c r="I49" s="20">
        <f>G49*F48</f>
        <v>1576.5000000000002</v>
      </c>
      <c r="J49" s="108"/>
      <c r="K49" s="42"/>
      <c r="L49" s="14"/>
      <c r="M49" s="14"/>
    </row>
    <row r="50" spans="1:13" s="2" customFormat="1" ht="30.75" customHeight="1">
      <c r="A50" s="39" t="s">
        <v>50</v>
      </c>
      <c r="B50" s="63">
        <v>2</v>
      </c>
      <c r="C50" s="68">
        <v>1</v>
      </c>
      <c r="D50" s="20">
        <v>2291</v>
      </c>
      <c r="E50" s="20">
        <f>D50*C50</f>
        <v>2291</v>
      </c>
      <c r="F50" s="43">
        <v>1.5</v>
      </c>
      <c r="G50" s="20">
        <v>2291</v>
      </c>
      <c r="H50" s="20">
        <f>I50-(G50*F50)</f>
        <v>3648</v>
      </c>
      <c r="I50" s="20">
        <f>4723*F50</f>
        <v>7084.5</v>
      </c>
      <c r="J50" s="108"/>
      <c r="K50" s="42"/>
      <c r="L50" s="14"/>
      <c r="M50" s="14"/>
    </row>
    <row r="51" spans="1:13" s="2" customFormat="1" ht="34.5" customHeight="1">
      <c r="A51" s="39" t="s">
        <v>51</v>
      </c>
      <c r="B51" s="87">
        <v>3</v>
      </c>
      <c r="C51" s="109" t="s">
        <v>52</v>
      </c>
      <c r="D51" s="41" t="s">
        <v>70</v>
      </c>
      <c r="E51" s="76">
        <f>(D51+D52)*C51</f>
        <v>6200</v>
      </c>
      <c r="F51" s="109" t="s">
        <v>52</v>
      </c>
      <c r="G51" s="20">
        <v>2480</v>
      </c>
      <c r="H51" s="76">
        <f>I51-(G51*F51)</f>
        <v>4486</v>
      </c>
      <c r="I51" s="20">
        <f>4723*F51</f>
        <v>9446</v>
      </c>
      <c r="J51" s="108"/>
      <c r="K51" s="42"/>
      <c r="L51" s="14"/>
      <c r="M51" s="14"/>
    </row>
    <row r="52" spans="1:13" s="2" customFormat="1" ht="18.75" customHeight="1">
      <c r="A52" s="67">
        <v>0.25</v>
      </c>
      <c r="B52" s="88"/>
      <c r="C52" s="109"/>
      <c r="D52" s="75">
        <f>D51*A52</f>
        <v>620</v>
      </c>
      <c r="E52" s="76"/>
      <c r="F52" s="109"/>
      <c r="G52" s="20">
        <f>G51*A52</f>
        <v>620</v>
      </c>
      <c r="H52" s="76"/>
      <c r="I52" s="20">
        <f>G52*F51</f>
        <v>1240</v>
      </c>
      <c r="J52" s="44"/>
      <c r="K52" s="14"/>
      <c r="L52" s="14"/>
      <c r="M52" s="14"/>
    </row>
    <row r="53" spans="1:13" s="2" customFormat="1">
      <c r="A53" s="39" t="s">
        <v>53</v>
      </c>
      <c r="B53" s="97">
        <v>1</v>
      </c>
      <c r="C53" s="109" t="s">
        <v>54</v>
      </c>
      <c r="D53" s="41" t="s">
        <v>69</v>
      </c>
      <c r="E53" s="76">
        <f>(D53+D54)*C53</f>
        <v>6936.5999999999995</v>
      </c>
      <c r="F53" s="109" t="s">
        <v>55</v>
      </c>
      <c r="G53" s="20">
        <v>2102</v>
      </c>
      <c r="H53" s="76">
        <f>I53-(G53*F53)</f>
        <v>6552.5</v>
      </c>
      <c r="I53" s="20">
        <f>4723*F53</f>
        <v>11807.5</v>
      </c>
      <c r="J53" s="42"/>
      <c r="K53" s="42"/>
      <c r="L53" s="14"/>
      <c r="M53" s="14"/>
    </row>
    <row r="54" spans="1:13" s="2" customFormat="1">
      <c r="A54" s="67">
        <v>0.1</v>
      </c>
      <c r="B54" s="97"/>
      <c r="C54" s="109"/>
      <c r="D54" s="75">
        <f>D53*A54</f>
        <v>210.20000000000002</v>
      </c>
      <c r="E54" s="76"/>
      <c r="F54" s="109"/>
      <c r="G54" s="20">
        <f>G53*A54</f>
        <v>210.20000000000002</v>
      </c>
      <c r="H54" s="76"/>
      <c r="I54" s="20">
        <f>G54*F53</f>
        <v>525.5</v>
      </c>
      <c r="J54" s="42"/>
      <c r="K54" s="42"/>
      <c r="L54" s="14"/>
      <c r="M54" s="14"/>
    </row>
    <row r="55" spans="1:13" s="2" customFormat="1" ht="24" customHeight="1">
      <c r="A55" s="39" t="s">
        <v>56</v>
      </c>
      <c r="B55" s="97">
        <v>2</v>
      </c>
      <c r="C55" s="98">
        <v>9</v>
      </c>
      <c r="D55" s="41" t="s">
        <v>71</v>
      </c>
      <c r="E55" s="76">
        <f>(D55+D56+D57)*C55</f>
        <v>30309.93</v>
      </c>
      <c r="F55" s="98">
        <v>6</v>
      </c>
      <c r="G55" s="20">
        <v>2291</v>
      </c>
      <c r="H55" s="76">
        <f>I55-(G55*F55)</f>
        <v>14592</v>
      </c>
      <c r="I55" s="20">
        <f>4723*F55</f>
        <v>28338</v>
      </c>
      <c r="J55" s="42"/>
      <c r="K55" s="42"/>
      <c r="L55" s="14"/>
      <c r="M55" s="14"/>
    </row>
    <row r="56" spans="1:13" s="2" customFormat="1" ht="18.75" customHeight="1">
      <c r="A56" s="66">
        <v>0.12</v>
      </c>
      <c r="B56" s="97"/>
      <c r="C56" s="109"/>
      <c r="D56" s="75">
        <f>D55*A56</f>
        <v>274.92</v>
      </c>
      <c r="E56" s="76"/>
      <c r="F56" s="109"/>
      <c r="G56" s="20">
        <f>G55*A56</f>
        <v>274.92</v>
      </c>
      <c r="H56" s="76"/>
      <c r="I56" s="20">
        <f>G56*F55</f>
        <v>1649.52</v>
      </c>
      <c r="J56" s="42"/>
      <c r="K56" s="42"/>
      <c r="L56" s="14"/>
      <c r="M56" s="14"/>
    </row>
    <row r="57" spans="1:13" s="2" customFormat="1" ht="17.25" customHeight="1">
      <c r="A57" s="66">
        <v>0.35</v>
      </c>
      <c r="B57" s="97"/>
      <c r="C57" s="109"/>
      <c r="D57" s="75">
        <f>D55*A57</f>
        <v>801.84999999999991</v>
      </c>
      <c r="E57" s="76"/>
      <c r="F57" s="109"/>
      <c r="G57" s="20">
        <f>G55*A57</f>
        <v>801.84999999999991</v>
      </c>
      <c r="H57" s="76"/>
      <c r="I57" s="20">
        <f>G57*F55</f>
        <v>4811.0999999999995</v>
      </c>
      <c r="J57" s="45"/>
      <c r="K57" s="42"/>
      <c r="L57" s="14"/>
      <c r="M57" s="14"/>
    </row>
    <row r="58" spans="1:13" ht="20.25" customHeight="1">
      <c r="A58" s="46" t="s">
        <v>57</v>
      </c>
      <c r="B58" s="35"/>
      <c r="C58" s="38">
        <v>42.1</v>
      </c>
      <c r="D58" s="37"/>
      <c r="E58" s="37">
        <f>E42+E44+E45+E46+E48+E50+E51+E53+E55+E41+E40+E39</f>
        <v>94199.42</v>
      </c>
      <c r="F58" s="47" t="s">
        <v>64</v>
      </c>
      <c r="G58" s="37"/>
      <c r="H58" s="37">
        <f>H41+H42+H44+H45+H46+H48+H50+H51+H53+H55+H40+H39</f>
        <v>74883.5</v>
      </c>
      <c r="I58" s="37">
        <f>I39+I40+I41+I42+I43+I44+I45+I46+I47+I48+I49+I50+I51+I52+I53+I54+I55+I56+I57</f>
        <v>159673.03999999998</v>
      </c>
      <c r="J58" s="48"/>
      <c r="K58" s="42"/>
      <c r="L58" s="14"/>
      <c r="M58" s="14"/>
    </row>
    <row r="59" spans="1:13">
      <c r="A59" s="46" t="s">
        <v>58</v>
      </c>
      <c r="B59" s="35"/>
      <c r="C59" s="49">
        <f>C58+C26</f>
        <v>47.7</v>
      </c>
      <c r="D59" s="49"/>
      <c r="E59" s="49">
        <f>E58+E26</f>
        <v>101748.22500000001</v>
      </c>
      <c r="F59" s="49">
        <f>F58+F26</f>
        <v>45.4</v>
      </c>
      <c r="G59" s="49"/>
      <c r="H59" s="49">
        <f>H26+H58</f>
        <v>79499.100000000006</v>
      </c>
      <c r="I59" s="49">
        <f>I26+I58</f>
        <v>171408.59499999997</v>
      </c>
      <c r="J59" s="48"/>
      <c r="K59" s="42"/>
      <c r="L59" s="14"/>
      <c r="M59" s="14"/>
    </row>
    <row r="60" spans="1:13">
      <c r="A60" s="50"/>
      <c r="B60" s="7"/>
      <c r="C60" s="51"/>
      <c r="D60" s="9"/>
      <c r="E60" s="51"/>
      <c r="F60" s="5"/>
      <c r="G60" s="5"/>
      <c r="H60" s="15"/>
      <c r="I60" s="5"/>
      <c r="J60" s="42"/>
      <c r="K60" s="42"/>
      <c r="L60" s="14"/>
      <c r="M60" s="14"/>
    </row>
    <row r="61" spans="1:13">
      <c r="A61" s="2"/>
      <c r="B61" s="7"/>
      <c r="C61" s="8" t="s">
        <v>29</v>
      </c>
      <c r="D61" s="9"/>
      <c r="E61" s="52"/>
      <c r="F61" s="53"/>
      <c r="G61" s="64"/>
      <c r="H61" s="54" t="s">
        <v>59</v>
      </c>
      <c r="I61" s="5"/>
      <c r="J61" s="42"/>
      <c r="K61" s="42"/>
      <c r="L61" s="14"/>
      <c r="M61" s="14"/>
    </row>
    <row r="62" spans="1:13">
      <c r="A62" s="2"/>
      <c r="B62" s="7"/>
      <c r="C62" s="8"/>
      <c r="D62" s="9"/>
      <c r="E62" s="55"/>
      <c r="F62" s="5"/>
      <c r="G62" s="5"/>
      <c r="H62" s="54"/>
      <c r="I62" s="5"/>
      <c r="J62" s="42"/>
      <c r="K62" s="42"/>
      <c r="L62" s="14"/>
      <c r="M62" s="14"/>
    </row>
    <row r="63" spans="1:13">
      <c r="A63" s="2"/>
      <c r="B63" s="7"/>
      <c r="C63" s="8" t="s">
        <v>60</v>
      </c>
      <c r="D63" s="51"/>
      <c r="E63" s="56"/>
      <c r="F63" s="57"/>
      <c r="G63" s="5"/>
      <c r="H63" s="54" t="s">
        <v>61</v>
      </c>
      <c r="I63" s="5"/>
      <c r="J63" s="42"/>
      <c r="K63" s="42"/>
      <c r="L63" s="14"/>
      <c r="M63" s="14"/>
    </row>
    <row r="64" spans="1:13">
      <c r="A64" s="2"/>
      <c r="B64" s="7"/>
      <c r="C64" s="58"/>
      <c r="D64" s="59"/>
      <c r="E64" s="60"/>
      <c r="F64" s="61"/>
      <c r="G64" s="5"/>
      <c r="H64" s="15"/>
      <c r="I64" s="5"/>
      <c r="J64" s="42"/>
      <c r="K64" s="42"/>
      <c r="L64" s="14"/>
      <c r="M64" s="14"/>
    </row>
    <row r="65" spans="1:13">
      <c r="A65" s="2"/>
      <c r="B65" s="7"/>
      <c r="C65" s="8" t="s">
        <v>62</v>
      </c>
      <c r="D65" s="9"/>
      <c r="E65" s="52"/>
      <c r="F65" s="53"/>
      <c r="G65" s="5"/>
      <c r="H65" s="62" t="s">
        <v>63</v>
      </c>
      <c r="I65" s="15"/>
      <c r="J65" s="14"/>
      <c r="K65" s="14"/>
      <c r="L65" s="14"/>
      <c r="M65" s="14"/>
    </row>
    <row r="66" spans="1:13">
      <c r="A66" s="2"/>
      <c r="B66" s="7"/>
      <c r="C66" s="8"/>
      <c r="D66" s="9"/>
      <c r="E66" s="7"/>
      <c r="F66" s="5"/>
      <c r="G66" s="5"/>
      <c r="H66" s="15"/>
      <c r="I66" s="15"/>
      <c r="J66" s="5"/>
      <c r="K66" s="15"/>
      <c r="L66" s="5"/>
      <c r="M66" s="5"/>
    </row>
  </sheetData>
  <mergeCells count="57">
    <mergeCell ref="B53:B54"/>
    <mergeCell ref="C53:C54"/>
    <mergeCell ref="F53:F54"/>
    <mergeCell ref="B55:B57"/>
    <mergeCell ref="C55:C57"/>
    <mergeCell ref="F55:F57"/>
    <mergeCell ref="B48:B49"/>
    <mergeCell ref="C48:C49"/>
    <mergeCell ref="F48:F49"/>
    <mergeCell ref="J48:J49"/>
    <mergeCell ref="J50:J51"/>
    <mergeCell ref="C51:C52"/>
    <mergeCell ref="F51:F52"/>
    <mergeCell ref="H48:H49"/>
    <mergeCell ref="H51:H52"/>
    <mergeCell ref="E48:E49"/>
    <mergeCell ref="B51:B52"/>
    <mergeCell ref="B46:B47"/>
    <mergeCell ref="C46:C47"/>
    <mergeCell ref="F46:F47"/>
    <mergeCell ref="J14:M14"/>
    <mergeCell ref="A16:I16"/>
    <mergeCell ref="B21:B22"/>
    <mergeCell ref="C21:C22"/>
    <mergeCell ref="F21:F22"/>
    <mergeCell ref="B24:B25"/>
    <mergeCell ref="F24:F25"/>
    <mergeCell ref="A27:I27"/>
    <mergeCell ref="B42:B43"/>
    <mergeCell ref="C42:C43"/>
    <mergeCell ref="F42:F43"/>
    <mergeCell ref="H42:H43"/>
    <mergeCell ref="H21:H22"/>
    <mergeCell ref="A7:I7"/>
    <mergeCell ref="A13:I13"/>
    <mergeCell ref="A14:A15"/>
    <mergeCell ref="B14:B15"/>
    <mergeCell ref="C14:E14"/>
    <mergeCell ref="F14:I14"/>
    <mergeCell ref="A6:I6"/>
    <mergeCell ref="A2:C2"/>
    <mergeCell ref="G2:J2"/>
    <mergeCell ref="K2:L2"/>
    <mergeCell ref="G4:J4"/>
    <mergeCell ref="A5:I5"/>
    <mergeCell ref="E21:E22"/>
    <mergeCell ref="E24:E25"/>
    <mergeCell ref="H24:H25"/>
    <mergeCell ref="C24:C25"/>
    <mergeCell ref="H46:H47"/>
    <mergeCell ref="E46:E47"/>
    <mergeCell ref="E42:E43"/>
    <mergeCell ref="H53:H54"/>
    <mergeCell ref="H55:H57"/>
    <mergeCell ref="E55:E57"/>
    <mergeCell ref="E51:E52"/>
    <mergeCell ref="E53:E54"/>
  </mergeCells>
  <pageMargins left="0.7" right="0.7" top="0.75" bottom="0.75" header="0.3" footer="0.3"/>
  <pageSetup paperSize="9" scale="5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2020-04-07T09:43:24Z</dcterms:modified>
</cp:coreProperties>
</file>